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0" yWindow="550" windowWidth="18880" windowHeight="6740"/>
  </bookViews>
  <sheets>
    <sheet name="Sheet1" sheetId="1" r:id="rId1"/>
  </sheets>
  <calcPr calcId="124519"/>
  <extLst>
    <ext uri="GoogleSheetsCustomDataVersion1">
      <go:sheetsCustomData xmlns:go="http://customooxmlschemas.google.com/" r:id="rId5" roundtripDataSignature="AMtx7mjT4aut80C02tOkmKsAJQlKWvcryw=="/>
    </ext>
  </extLst>
</workbook>
</file>

<file path=xl/calcChain.xml><?xml version="1.0" encoding="utf-8"?>
<calcChain xmlns="http://schemas.openxmlformats.org/spreadsheetml/2006/main">
  <c r="K102" i="1"/>
  <c r="J102"/>
  <c r="I102"/>
  <c r="J88"/>
  <c r="K88" s="1"/>
  <c r="I88"/>
  <c r="K67"/>
  <c r="J67"/>
  <c r="I67"/>
  <c r="G52"/>
  <c r="J35"/>
  <c r="I35"/>
  <c r="J16"/>
  <c r="I16"/>
  <c r="H16"/>
  <c r="H14"/>
  <c r="K14" s="1"/>
  <c r="M3"/>
  <c r="G16" s="1"/>
  <c r="K16" l="1"/>
  <c r="G20"/>
  <c r="K20" s="1"/>
  <c r="J104"/>
  <c r="K104" s="1"/>
  <c r="K35"/>
</calcChain>
</file>

<file path=xl/sharedStrings.xml><?xml version="1.0" encoding="utf-8"?>
<sst xmlns="http://schemas.openxmlformats.org/spreadsheetml/2006/main" count="268" uniqueCount="108">
  <si>
    <t>APÊNDICE VI - Relatório Individual de Trabalho Docente – RIT</t>
  </si>
  <si>
    <t>Ano Letivo:</t>
  </si>
  <si>
    <t>Nome do(a) Professor(a):</t>
  </si>
  <si>
    <t>Fulano de Tal</t>
  </si>
  <si>
    <t>Matrícula SIAPE:</t>
  </si>
  <si>
    <t>Departamento/Unidade Acadêmica:</t>
  </si>
  <si>
    <t>DC</t>
  </si>
  <si>
    <t>E-Mail Institucional:</t>
  </si>
  <si>
    <t>xxx.zzz@ufrpe.br</t>
  </si>
  <si>
    <t>Fone:</t>
  </si>
  <si>
    <t>3320-5533</t>
  </si>
  <si>
    <t>Tipo de Vínculo:</t>
  </si>
  <si>
    <t>Efetivo</t>
  </si>
  <si>
    <t>Regime de Trabalho:</t>
  </si>
  <si>
    <t>40h com DE</t>
  </si>
  <si>
    <t xml:space="preserve">Exerce Função com Redução de CH de Ensino: </t>
  </si>
  <si>
    <t>Não</t>
  </si>
  <si>
    <t>MINISTRAÇÃO DE AULA</t>
  </si>
  <si>
    <t>Max</t>
  </si>
  <si>
    <t>Min</t>
  </si>
  <si>
    <t>PIT</t>
  </si>
  <si>
    <t>RIT</t>
  </si>
  <si>
    <t>Carga horária semanal de ministração de aulas teóricas, práticas, de laboratório ou de campo em cursos de graduação</t>
  </si>
  <si>
    <t>-</t>
  </si>
  <si>
    <t>Carga horária semanal de ministração de aulas teóricas, práticas, de laboratório ou de campo em programas de pós-graduação</t>
  </si>
  <si>
    <t xml:space="preserve">SUBTOTAL (MINISTRAÇÃO DE AULA) </t>
  </si>
  <si>
    <t>OUTRAS ATIVIDADES DE ENSINO</t>
  </si>
  <si>
    <t>Atividades de manutenção de ensino em cursos de graduação e programas de pós-graduação (planejamento de ensino, preparação de aulas, confecção de material didático, criação de recursos educacionais, atendimento e acompanhamento do discente, preparação e correção de avaliações, avaliação das atividades discentes e manutenção do registro escolar)</t>
  </si>
  <si>
    <t>Participação no planejamento, na organização, na execução e na avaliação referentes ao ensino oferecido pela UFRPE (reuniões pedagógicas, reuniões de coordenação e reuniões de gestão)</t>
  </si>
  <si>
    <t>Orientação e/ou supervisão principal de alunos de graduação (programas de estímulo à docência, monografia, bolsa permanência, PET, monitoria, tutorial de 1º ano, cooperação internacional, PAVI, TCC, ESO, ACC, incluindo estágios não obrigatórios)</t>
  </si>
  <si>
    <t>Tutoria ou preceptoria de Programas de Residência (PR)</t>
  </si>
  <si>
    <r>
      <rPr>
        <sz val="10"/>
        <color rgb="FF000000"/>
        <rFont val="Arial"/>
      </rPr>
      <t>Orientação principal de alunos de pós-graduação (</t>
    </r>
    <r>
      <rPr>
        <i/>
        <sz val="10"/>
        <color rgb="FF000000"/>
        <rFont val="Arial"/>
      </rPr>
      <t xml:space="preserve">Stricto sensu </t>
    </r>
    <r>
      <rPr>
        <sz val="10"/>
        <color rgb="FF000000"/>
        <rFont val="Arial"/>
      </rPr>
      <t xml:space="preserve">e </t>
    </r>
    <r>
      <rPr>
        <i/>
        <sz val="10"/>
        <color rgb="FF000000"/>
        <rFont val="Arial"/>
      </rPr>
      <t>Lato sensu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</si>
  <si>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Co-orientação de alunos de pós-graduação (</t>
    </r>
    <r>
      <rPr>
        <i/>
        <sz val="10"/>
        <color rgb="FF000000"/>
        <rFont val="Arial"/>
      </rPr>
      <t xml:space="preserve">Stricto sensu </t>
    </r>
    <r>
      <rPr>
        <sz val="10"/>
        <color rgb="FF000000"/>
        <rFont val="Arial"/>
      </rPr>
      <t xml:space="preserve">e </t>
    </r>
    <r>
      <rPr>
        <i/>
        <sz val="10"/>
        <color rgb="FF000000"/>
        <rFont val="Arial"/>
      </rPr>
      <t>Lato sensu</t>
    </r>
    <r>
      <rPr>
        <sz val="10"/>
        <color rgb="FF000000"/>
        <rFont val="Arial"/>
      </rPr>
      <t>)</t>
    </r>
  </si>
  <si>
    <t>Coordenação de núcleos e grupos de estudos institucionalizados em CTA</t>
  </si>
  <si>
    <t>Coordenação de projeto de ensino com financiamento externo</t>
  </si>
  <si>
    <t>Coordenação de projeto de ensino sem financiamento externo</t>
  </si>
  <si>
    <t>Colaboração em projeto de ensino com ou sem financiamento externo</t>
  </si>
  <si>
    <t>Supervisão/orientação de residência multiprofissional</t>
  </si>
  <si>
    <t>Participação como membro titular de banca de trabalhos de conclusão de curso</t>
  </si>
  <si>
    <t>Formação continuada em docência na área de atuação ou afim</t>
  </si>
  <si>
    <t>Carga horária semanal de ministração de aulas não remuneradas em cursos de graduação em outras instituições de ensino público</t>
  </si>
  <si>
    <t>Carga horária semanal de ministração de aulas não remuneradas em cursos de pós-graduação em outras instituições de ensino público</t>
  </si>
  <si>
    <t xml:space="preserve">SUBTOTAL (OUTRAS ATIVIDADES DE ENSINO) </t>
  </si>
  <si>
    <t>ATIVIDADE DE PESQUISA</t>
  </si>
  <si>
    <t>Coordenação de grupos de pesquisa reconhecidos oficialmente pela UFRPE</t>
  </si>
  <si>
    <t>Colaboração em grupos de pesquisa reconhecidos oficialmente pela UFRPE</t>
  </si>
  <si>
    <t>Coordenação de projeto de pesquisa com financiamento (exceto bolsa)</t>
  </si>
  <si>
    <t>Coordenação de projeto de pesquisa sem financiamento</t>
  </si>
  <si>
    <t>Colaboração em projeto de pesquisa com ou sem financiamento externo</t>
  </si>
  <si>
    <t>Supervisor de estágio pós-doutoral</t>
  </si>
  <si>
    <t>Participação em conselhos editoriais de revistas científicas, técnicas e culturais ou de instituições de capital público ou privadas</t>
  </si>
  <si>
    <t>Participação em Comirês e Comissões Científicas</t>
  </si>
  <si>
    <t>Editor de periódicos científicos</t>
  </si>
  <si>
    <t>Orientação principal de iniciação científica ou tecnológica (em programas oficiais da UFRPE ou outros órgãos de fomento)</t>
  </si>
  <si>
    <t>Coorientação de iniciação científica ou tecnológica (em programas oficiais da UFRPE ou outros órgãos de fomento)</t>
  </si>
  <si>
    <t>Revisor de periódico científico</t>
  </si>
  <si>
    <t>Participação como titular em bancas de pós-graduação (sem ser orientador)</t>
  </si>
  <si>
    <t>Avaliador de programas (PIBIC, CIEPEX, etc.) e eventos técnico-científicos</t>
  </si>
  <si>
    <t>Desenvolvimento de aplicativos computacionais, registrados ou publicados em livros ou  revistas indexadas</t>
  </si>
  <si>
    <t>Registro de patente</t>
  </si>
  <si>
    <t>Elaboração e submissão para publicação de livro (científico, didático, cultural ou técnico), produção de manual técnico e/ou didático</t>
  </si>
  <si>
    <t>Elaboração e submissão para publicação de capítulo de livro, artigo científico em revista indexada</t>
  </si>
  <si>
    <t>Elaboração de parecer em agências de fomento</t>
  </si>
  <si>
    <t>Revisão e elaboração de parecer Ad-hoc em artigos e projetos</t>
  </si>
  <si>
    <t>Elaboração e publicação de relatórios técnicos</t>
  </si>
  <si>
    <t>Tradução de artigos científicos e livros científicos, didáticos, culturais ou técnicos</t>
  </si>
  <si>
    <t>Editoração, organização e/ou tradução de livro técnico-científico, didático, cultural ou técnico</t>
  </si>
  <si>
    <t>Produção cientifica em congressos, simpósios, workshops, seminários regionais, nacionais ou internacionais, como primeiro autor ou autor correspondente</t>
  </si>
  <si>
    <t>Produção científica em periódicos nacionais e/ou internacionais</t>
  </si>
  <si>
    <t>Planejamento ou organização de eventos acadêmicos-científicos na condição de Coordenador</t>
  </si>
  <si>
    <t>Planejamento ou organização de eventos acadêmicos-científicos na condição de Colaborador</t>
  </si>
  <si>
    <t>Formação continuada científica na área de atuação ou afim</t>
  </si>
  <si>
    <t xml:space="preserve">SUBTOTAL (PESQUISA) </t>
  </si>
  <si>
    <t>ATIVIDADE DE EXTENSÃO</t>
  </si>
  <si>
    <t>Coordenação de projetos de extensão aprovados oficialmente pela UFRPE</t>
  </si>
  <si>
    <t>Colaboração em projetos de extensão aprovados oficialmente pela UFRPE</t>
  </si>
  <si>
    <t>Colaboração em projeto de extensão de outra instituição</t>
  </si>
  <si>
    <t>Orientação principal de bolsista de projeto de extensão</t>
  </si>
  <si>
    <t>Coordenação, ministração ou participação em cursos de aperfeiçoamento  ou de outros cursos de curta duração</t>
  </si>
  <si>
    <t>Planejamento e organização de cursos, palestras, colóquios, simpósios, oficinas, minicursos, entre outros de interesse da instituição e da comunidade, na condição de Coordenador</t>
  </si>
  <si>
    <t>Planejamento e organização de cursos, palestras, colóquios, simpósios, oficinas, minicursos, entre outros de interesse da instituição e da comunidade, na condição de Colaborador</t>
  </si>
  <si>
    <t>Desenvolvimento de atividades contínuas de cunho esportivo, artístico e cultural no âmbito interno da instituição</t>
  </si>
  <si>
    <t>Planejamento e/ou organização de programas de qualificação profissional, programas comunitários de mobilização interna e externa, entre outros de interesse da instituição e da comunidade, na condição de Coordenador.</t>
  </si>
  <si>
    <t>Planejamento e/ou organização de programas de qualificação profissional, programas Comunitários de mobilização interna e externa, entre outros de interesse da instituição e da comunidade, na condição de Colaborador</t>
  </si>
  <si>
    <t>Atividades de consultoria, curadoria, assessoria, prestação de serviços, laudos técnicos, desde que não remuneradas, observando-se a legislação vigente, e devidamente autoriza- das pela instituição</t>
  </si>
  <si>
    <t>Tutoria de empresas juniores</t>
  </si>
  <si>
    <t>Participação em bancas de concurso ou de formação acadêmica</t>
  </si>
  <si>
    <t>Elaboração de relatórios de extensão</t>
  </si>
  <si>
    <t>Elaboração de escrita de artigos e capítulo de livros e a atuação como revisor</t>
  </si>
  <si>
    <t>Avaliador de projetos de extensão</t>
  </si>
  <si>
    <t>Formação continuada em extensão na área de atuação ou afim</t>
  </si>
  <si>
    <t xml:space="preserve">SUBTOTAL (EXTENSÃO) </t>
  </si>
  <si>
    <t>ATIVIDADE DE ADMINISTRATIVA</t>
  </si>
  <si>
    <t>Participação em comissões permanentes ou temporárias e colegiados institucionais como titular</t>
  </si>
  <si>
    <t>Participação em comissões permanentes ou temporárias e colegiados institucionais como suplente</t>
  </si>
  <si>
    <t>Supervisão de área do conhecimento</t>
  </si>
  <si>
    <t>Cargos de coordenação de curso ou coordenação geral de cursos</t>
  </si>
  <si>
    <t>Cargos de coordenação administrativa (ex: execução de convênios, bases experimentais etc.)</t>
  </si>
  <si>
    <t>Reitoria, Vice-reitoria, Chefia de Gabinete, Pró-reitorias, Direção Geral e Acadêmica de Unidades Acadêmicas</t>
  </si>
  <si>
    <t>Diretor de Departamento Acadêmico</t>
  </si>
  <si>
    <t>Assessorias e demais cargos de confiança nomeados pela Reitoria</t>
  </si>
  <si>
    <t>Representação em conselhos, comitês, sindicatos e outras organizações profissionais</t>
  </si>
  <si>
    <t>Formação continuada administrativa na área de atuação ou afim</t>
  </si>
  <si>
    <t xml:space="preserve">SUBTOTAL (ADMINISTRATIVA) </t>
  </si>
  <si>
    <t xml:space="preserve">TOTAL: </t>
  </si>
  <si>
    <t xml:space="preserve">            Campos a serem preenchidos</t>
  </si>
  <si>
    <t>Docente: _______________________________________________________________________</t>
  </si>
  <si>
    <t>Local, data.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</si>
</sst>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color rgb="FF000000"/>
      <name val="Arial"/>
    </font>
    <font>
      <sz val="15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rgb="FFC9211E"/>
      <name val="Arial"/>
    </font>
    <font>
      <sz val="10"/>
      <color rgb="FFC9211E"/>
      <name val="Arial"/>
    </font>
    <font>
      <i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6E6E6"/>
        <bgColor rgb="FFE6E6E6"/>
      </patternFill>
    </fill>
    <fill>
      <patternFill patternType="solid">
        <fgColor rgb="FFD0CECE"/>
        <bgColor rgb="FFD0CECE"/>
      </patternFill>
    </fill>
    <fill>
      <patternFill patternType="solid">
        <fgColor rgb="FFFCE5CD"/>
        <bgColor rgb="FFFCE5CD"/>
      </patternFill>
    </fill>
    <fill>
      <patternFill patternType="solid">
        <fgColor rgb="FF33CC66"/>
        <bgColor rgb="FF33CC66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0" fillId="0" borderId="0" xfId="0" applyFont="1"/>
    <xf numFmtId="0" fontId="2" fillId="2" borderId="1" xfId="0" applyFont="1" applyFill="1" applyBorder="1"/>
    <xf numFmtId="0" fontId="2" fillId="2" borderId="5" xfId="0" applyFont="1" applyFill="1" applyBorder="1"/>
    <xf numFmtId="0" fontId="0" fillId="3" borderId="1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0" fillId="3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0" fillId="3" borderId="15" xfId="0" applyFont="1" applyFill="1" applyBorder="1"/>
    <xf numFmtId="0" fontId="2" fillId="0" borderId="0" xfId="0" applyFont="1" applyAlignment="1">
      <alignment horizontal="right"/>
    </xf>
    <xf numFmtId="0" fontId="2" fillId="3" borderId="20" xfId="0" applyFont="1" applyFill="1" applyBorder="1" applyAlignment="1">
      <alignment horizontal="center" vertical="center"/>
    </xf>
    <xf numFmtId="164" fontId="0" fillId="5" borderId="23" xfId="0" applyNumberFormat="1" applyFont="1" applyFill="1" applyBorder="1" applyAlignment="1">
      <alignment horizontal="center" vertical="center"/>
    </xf>
    <xf numFmtId="164" fontId="4" fillId="6" borderId="2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0" fillId="6" borderId="23" xfId="0" applyNumberFormat="1" applyFont="1" applyFill="1" applyBorder="1" applyAlignment="1">
      <alignment horizontal="center" vertical="center"/>
    </xf>
    <xf numFmtId="164" fontId="0" fillId="5" borderId="24" xfId="0" applyNumberFormat="1" applyFont="1" applyFill="1" applyBorder="1" applyAlignment="1">
      <alignment horizontal="center" vertical="center"/>
    </xf>
    <xf numFmtId="164" fontId="0" fillId="7" borderId="24" xfId="0" applyNumberFormat="1" applyFont="1" applyFill="1" applyBorder="1" applyAlignment="1">
      <alignment horizontal="center" vertical="center"/>
    </xf>
    <xf numFmtId="164" fontId="2" fillId="5" borderId="24" xfId="0" applyNumberFormat="1" applyFont="1" applyFill="1" applyBorder="1" applyAlignment="1">
      <alignment horizontal="center" vertical="center"/>
    </xf>
    <xf numFmtId="164" fontId="0" fillId="7" borderId="28" xfId="0" applyNumberFormat="1" applyFont="1" applyFill="1" applyBorder="1" applyAlignment="1">
      <alignment horizontal="center" vertical="center"/>
    </xf>
    <xf numFmtId="164" fontId="0" fillId="7" borderId="2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/>
    <xf numFmtId="0" fontId="0" fillId="0" borderId="21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22" xfId="0" applyFont="1" applyBorder="1"/>
    <xf numFmtId="0" fontId="2" fillId="4" borderId="17" xfId="0" applyFont="1" applyFill="1" applyBorder="1" applyAlignment="1">
      <alignment horizontal="center" vertical="center"/>
    </xf>
    <xf numFmtId="0" fontId="3" fillId="0" borderId="19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  <xf numFmtId="0" fontId="2" fillId="4" borderId="25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  <xf numFmtId="0" fontId="1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0" fillId="3" borderId="6" xfId="0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3" borderId="6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0" fontId="0" fillId="3" borderId="12" xfId="0" applyFont="1" applyFill="1" applyBorder="1" applyAlignment="1">
      <alignment horizontal="center" vertical="center"/>
    </xf>
    <xf numFmtId="0" fontId="3" fillId="0" borderId="16" xfId="0" applyFont="1" applyBorder="1"/>
  </cellXfs>
  <cellStyles count="1">
    <cellStyle name="Normal" xfId="0" builtinId="0"/>
  </cellStyles>
  <dxfs count="14"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ill>
        <patternFill patternType="solid">
          <fgColor rgb="FFC5000B"/>
          <bgColor rgb="FFC5000B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ont>
        <color rgb="FF000000"/>
        <name val="Arial"/>
      </font>
      <fill>
        <patternFill patternType="solid">
          <fgColor rgb="FF33CC66"/>
          <bgColor rgb="FF33CC66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  <dxf>
      <fill>
        <patternFill patternType="solid">
          <fgColor rgb="FFC5000B"/>
          <bgColor rgb="FFC5000B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314325" cy="152400"/>
    <xdr:sp macro="" textlink="">
      <xdr:nvSpPr>
        <xdr:cNvPr id="3" name="Shape 3"/>
        <xdr:cNvSpPr/>
      </xdr:nvSpPr>
      <xdr:spPr>
        <a:xfrm>
          <a:off x="5193600" y="3708563"/>
          <a:ext cx="304800" cy="142875"/>
        </a:xfrm>
        <a:prstGeom prst="rect">
          <a:avLst/>
        </a:prstGeom>
        <a:solidFill>
          <a:srgbClr val="33CC66"/>
        </a:solidFill>
        <a:ln w="9525" cap="flat" cmpd="sng">
          <a:solidFill>
            <a:srgbClr val="3465A4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workbookViewId="0"/>
  </sheetViews>
  <sheetFormatPr defaultColWidth="14.453125" defaultRowHeight="15" customHeight="1"/>
  <cols>
    <col min="1" max="1" width="2.453125" customWidth="1"/>
    <col min="2" max="2" width="42.453125" customWidth="1"/>
    <col min="3" max="3" width="4" customWidth="1"/>
    <col min="4" max="4" width="6.7265625" customWidth="1"/>
    <col min="5" max="6" width="5.26953125" customWidth="1"/>
    <col min="7" max="8" width="6.7265625" customWidth="1"/>
    <col min="9" max="9" width="6.453125" customWidth="1"/>
    <col min="10" max="10" width="5.81640625" customWidth="1"/>
    <col min="11" max="11" width="1.81640625" customWidth="1"/>
    <col min="12" max="12" width="1.7265625" customWidth="1"/>
    <col min="13" max="13" width="6.26953125" hidden="1" customWidth="1"/>
  </cols>
  <sheetData>
    <row r="1" spans="1:27" ht="30" customHeight="1">
      <c r="A1" s="1"/>
      <c r="B1" s="35" t="s">
        <v>0</v>
      </c>
      <c r="C1" s="30"/>
      <c r="D1" s="30"/>
      <c r="E1" s="30"/>
      <c r="F1" s="30"/>
      <c r="G1" s="30"/>
      <c r="H1" s="30"/>
      <c r="I1" s="30"/>
      <c r="J1" s="3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>
      <c r="A2" s="1"/>
      <c r="B2" s="2" t="s">
        <v>1</v>
      </c>
      <c r="C2" s="36">
        <v>2021</v>
      </c>
      <c r="D2" s="37"/>
      <c r="E2" s="37"/>
      <c r="F2" s="37"/>
      <c r="G2" s="37"/>
      <c r="H2" s="37"/>
      <c r="I2" s="37"/>
      <c r="J2" s="3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>
      <c r="A3" s="1"/>
      <c r="B3" s="3" t="s">
        <v>2</v>
      </c>
      <c r="C3" s="39" t="s">
        <v>3</v>
      </c>
      <c r="D3" s="40"/>
      <c r="E3" s="40"/>
      <c r="F3" s="40"/>
      <c r="G3" s="40"/>
      <c r="H3" s="40"/>
      <c r="I3" s="40"/>
      <c r="J3" s="41"/>
      <c r="K3" s="1"/>
      <c r="L3" s="1"/>
      <c r="M3" s="1">
        <f>IF(ISNUMBER(SEARCH("40",C9)),40,IF(ISNUMBER(SEARCH("20",C9)),20,""))</f>
        <v>40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>
      <c r="A4" s="1"/>
      <c r="B4" s="3" t="s">
        <v>4</v>
      </c>
      <c r="C4" s="39">
        <v>12345</v>
      </c>
      <c r="D4" s="40"/>
      <c r="E4" s="40"/>
      <c r="F4" s="40"/>
      <c r="G4" s="40"/>
      <c r="H4" s="40"/>
      <c r="I4" s="40"/>
      <c r="J4" s="4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>
      <c r="A5" s="1"/>
      <c r="B5" s="3" t="s">
        <v>5</v>
      </c>
      <c r="C5" s="39" t="s">
        <v>6</v>
      </c>
      <c r="D5" s="40"/>
      <c r="E5" s="40"/>
      <c r="F5" s="40"/>
      <c r="G5" s="40"/>
      <c r="H5" s="40"/>
      <c r="I5" s="40"/>
      <c r="J5" s="4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>
      <c r="A6" s="1"/>
      <c r="B6" s="3" t="s">
        <v>7</v>
      </c>
      <c r="C6" s="39" t="s">
        <v>8</v>
      </c>
      <c r="D6" s="40"/>
      <c r="E6" s="40"/>
      <c r="F6" s="40"/>
      <c r="G6" s="40"/>
      <c r="H6" s="40"/>
      <c r="I6" s="40"/>
      <c r="J6" s="4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>
      <c r="A7" s="1"/>
      <c r="B7" s="3" t="s">
        <v>9</v>
      </c>
      <c r="C7" s="39" t="s">
        <v>10</v>
      </c>
      <c r="D7" s="40"/>
      <c r="E7" s="40"/>
      <c r="F7" s="40"/>
      <c r="G7" s="40"/>
      <c r="H7" s="40"/>
      <c r="I7" s="40"/>
      <c r="J7" s="4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>
      <c r="A8" s="1"/>
      <c r="B8" s="3" t="s">
        <v>11</v>
      </c>
      <c r="C8" s="39" t="s">
        <v>12</v>
      </c>
      <c r="D8" s="42"/>
      <c r="E8" s="4"/>
      <c r="F8" s="43"/>
      <c r="G8" s="40"/>
      <c r="H8" s="40"/>
      <c r="I8" s="40"/>
      <c r="J8" s="4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>
      <c r="A9" s="1"/>
      <c r="B9" s="5" t="s">
        <v>13</v>
      </c>
      <c r="C9" s="39" t="s">
        <v>14</v>
      </c>
      <c r="D9" s="40"/>
      <c r="E9" s="42"/>
      <c r="F9" s="6"/>
      <c r="G9" s="43"/>
      <c r="H9" s="40"/>
      <c r="I9" s="40"/>
      <c r="J9" s="4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customHeight="1">
      <c r="A10" s="1"/>
      <c r="B10" s="7" t="s">
        <v>15</v>
      </c>
      <c r="C10" s="44" t="s">
        <v>16</v>
      </c>
      <c r="D10" s="45"/>
      <c r="E10" s="46"/>
      <c r="F10" s="8"/>
      <c r="G10" s="47"/>
      <c r="H10" s="45"/>
      <c r="I10" s="45"/>
      <c r="J10" s="4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>
      <c r="A12" s="1"/>
      <c r="B12" s="27" t="s">
        <v>17</v>
      </c>
      <c r="C12" s="25"/>
      <c r="D12" s="25"/>
      <c r="E12" s="25"/>
      <c r="F12" s="25"/>
      <c r="G12" s="25"/>
      <c r="H12" s="25"/>
      <c r="I12" s="25"/>
      <c r="J12" s="2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9"/>
      <c r="G13" s="10" t="s">
        <v>18</v>
      </c>
      <c r="H13" s="10" t="s">
        <v>19</v>
      </c>
      <c r="I13" s="10" t="s">
        <v>20</v>
      </c>
      <c r="J13" s="10" t="s">
        <v>21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8.5" customHeight="1">
      <c r="A14" s="1"/>
      <c r="B14" s="24" t="s">
        <v>22</v>
      </c>
      <c r="C14" s="25"/>
      <c r="D14" s="25"/>
      <c r="E14" s="25"/>
      <c r="F14" s="26"/>
      <c r="G14" s="11" t="s">
        <v>23</v>
      </c>
      <c r="H14" s="11">
        <f>IF(ISNUMBER(SEARCH("9",C10)),0,4)</f>
        <v>4</v>
      </c>
      <c r="I14" s="12">
        <v>8</v>
      </c>
      <c r="J14" s="12">
        <v>8</v>
      </c>
      <c r="K14" s="13" t="str">
        <f>IF(J14="", "", IF(J14&lt;H14, " &lt;-C.H. PLANEJADA ABAIXO DO MÍNIMO", IF(J14&gt;G14," &lt;-C.H. PLANEJADA ACIMA DO MÁXIMO", "" )))</f>
        <v/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8.5" customHeight="1">
      <c r="A15" s="1"/>
      <c r="B15" s="24" t="s">
        <v>24</v>
      </c>
      <c r="C15" s="25"/>
      <c r="D15" s="25"/>
      <c r="E15" s="25"/>
      <c r="F15" s="26"/>
      <c r="G15" s="11" t="s">
        <v>23</v>
      </c>
      <c r="H15" s="11" t="s">
        <v>23</v>
      </c>
      <c r="I15" s="14">
        <v>4</v>
      </c>
      <c r="J15" s="14">
        <v>4</v>
      </c>
      <c r="K15" s="1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customHeight="1">
      <c r="A16" s="1"/>
      <c r="B16" s="1"/>
      <c r="C16" s="1"/>
      <c r="D16" s="1"/>
      <c r="E16" s="1"/>
      <c r="F16" s="9" t="s">
        <v>25</v>
      </c>
      <c r="G16" s="15">
        <f>IF(M3=40,20,IF(M3=20,12,"Regime?"))</f>
        <v>20</v>
      </c>
      <c r="H16" s="15">
        <f>IF(ISNUMBER(SEARCH("Não",C10)),8,IF(ISNUMBER(SEARCH("10",C10)),4,0))</f>
        <v>8</v>
      </c>
      <c r="I16" s="16">
        <f t="shared" ref="I16:J16" si="0">IF(I14 = "", "", SUM(I14:I15))</f>
        <v>12</v>
      </c>
      <c r="J16" s="16">
        <f t="shared" si="0"/>
        <v>12</v>
      </c>
      <c r="K16" s="13" t="str">
        <f>IF(J14 = "", "", IF(J16&lt;H16, " &lt;-C.H. PLANEJADA ABAIXO DO MÍNIMO", IF(J16&gt;G16," &lt;-C.H. PLANEJADA ACIMA DO MÁXIMO", "" )))</f>
        <v/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customHeight="1">
      <c r="A17" s="1"/>
      <c r="B17" s="1"/>
      <c r="C17" s="1"/>
      <c r="D17" s="1"/>
      <c r="E17" s="1"/>
      <c r="F17" s="9"/>
      <c r="G17" s="9"/>
      <c r="H17" s="9"/>
      <c r="I17" s="9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>
      <c r="A18" s="1"/>
      <c r="B18" s="27" t="s">
        <v>26</v>
      </c>
      <c r="C18" s="25"/>
      <c r="D18" s="25"/>
      <c r="E18" s="25"/>
      <c r="F18" s="25"/>
      <c r="G18" s="25"/>
      <c r="H18" s="25"/>
      <c r="I18" s="25"/>
      <c r="J18" s="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>
      <c r="A19" s="1"/>
      <c r="B19" s="1"/>
      <c r="C19" s="1"/>
      <c r="D19" s="1"/>
      <c r="E19" s="1"/>
      <c r="F19" s="9"/>
      <c r="G19" s="10" t="s">
        <v>18</v>
      </c>
      <c r="H19" s="10" t="s">
        <v>19</v>
      </c>
      <c r="I19" s="10" t="s">
        <v>20</v>
      </c>
      <c r="J19" s="10" t="s">
        <v>21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75" customHeight="1">
      <c r="A20" s="1"/>
      <c r="B20" s="24" t="s">
        <v>27</v>
      </c>
      <c r="C20" s="25"/>
      <c r="D20" s="25"/>
      <c r="E20" s="25"/>
      <c r="F20" s="26"/>
      <c r="G20" s="11">
        <f>IF(J16="","Aulas?",IF(J16&lt;=M3/2,J16,M3-J16))</f>
        <v>12</v>
      </c>
      <c r="H20" s="11" t="s">
        <v>23</v>
      </c>
      <c r="I20" s="14">
        <v>12</v>
      </c>
      <c r="J20" s="14">
        <v>12</v>
      </c>
      <c r="K20" s="13" t="str">
        <f>IF(J20&gt;G20, " &lt;-C.H. PLANEJADA ACIMA DO MÁXIMO","")</f>
        <v/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0.5" customHeight="1">
      <c r="A21" s="1"/>
      <c r="B21" s="24" t="s">
        <v>28</v>
      </c>
      <c r="C21" s="25"/>
      <c r="D21" s="25"/>
      <c r="E21" s="25"/>
      <c r="F21" s="26"/>
      <c r="G21" s="11" t="s">
        <v>23</v>
      </c>
      <c r="H21" s="11" t="s">
        <v>23</v>
      </c>
      <c r="I21" s="14"/>
      <c r="J21" s="14"/>
      <c r="K21" s="1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53.25" customHeight="1">
      <c r="A22" s="1"/>
      <c r="B22" s="24" t="s">
        <v>29</v>
      </c>
      <c r="C22" s="25"/>
      <c r="D22" s="25"/>
      <c r="E22" s="25"/>
      <c r="F22" s="26"/>
      <c r="G22" s="11" t="s">
        <v>23</v>
      </c>
      <c r="H22" s="11" t="s">
        <v>23</v>
      </c>
      <c r="I22" s="14">
        <v>2</v>
      </c>
      <c r="J22" s="14">
        <v>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>
      <c r="A23" s="1"/>
      <c r="B23" s="24" t="s">
        <v>30</v>
      </c>
      <c r="C23" s="25"/>
      <c r="D23" s="25"/>
      <c r="E23" s="25"/>
      <c r="F23" s="26"/>
      <c r="G23" s="11"/>
      <c r="H23" s="11"/>
      <c r="I23" s="14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7.75" customHeight="1">
      <c r="A24" s="1"/>
      <c r="B24" s="24" t="s">
        <v>31</v>
      </c>
      <c r="C24" s="25"/>
      <c r="D24" s="25"/>
      <c r="E24" s="25"/>
      <c r="F24" s="26"/>
      <c r="G24" s="11" t="s">
        <v>23</v>
      </c>
      <c r="H24" s="11" t="s">
        <v>23</v>
      </c>
      <c r="I24" s="14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75" customHeight="1">
      <c r="A25" s="1"/>
      <c r="B25" s="24" t="s">
        <v>32</v>
      </c>
      <c r="C25" s="25"/>
      <c r="D25" s="25"/>
      <c r="E25" s="25"/>
      <c r="F25" s="26"/>
      <c r="G25" s="11" t="s">
        <v>23</v>
      </c>
      <c r="H25" s="11" t="s">
        <v>23</v>
      </c>
      <c r="I25" s="14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>
      <c r="A26" s="1"/>
      <c r="B26" s="24" t="s">
        <v>33</v>
      </c>
      <c r="C26" s="25"/>
      <c r="D26" s="25"/>
      <c r="E26" s="25"/>
      <c r="F26" s="26"/>
      <c r="G26" s="11" t="s">
        <v>23</v>
      </c>
      <c r="H26" s="11" t="s">
        <v>23</v>
      </c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>
      <c r="A27" s="1"/>
      <c r="B27" s="24" t="s">
        <v>34</v>
      </c>
      <c r="C27" s="25"/>
      <c r="D27" s="25"/>
      <c r="E27" s="25"/>
      <c r="F27" s="26"/>
      <c r="G27" s="11" t="s">
        <v>23</v>
      </c>
      <c r="H27" s="11" t="s">
        <v>23</v>
      </c>
      <c r="I27" s="14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>
      <c r="A28" s="1"/>
      <c r="B28" s="24" t="s">
        <v>35</v>
      </c>
      <c r="C28" s="25"/>
      <c r="D28" s="25"/>
      <c r="E28" s="25"/>
      <c r="F28" s="26"/>
      <c r="G28" s="11" t="s">
        <v>23</v>
      </c>
      <c r="H28" s="11" t="s">
        <v>23</v>
      </c>
      <c r="I28" s="14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>
      <c r="A29" s="1"/>
      <c r="B29" s="24" t="s">
        <v>36</v>
      </c>
      <c r="C29" s="25"/>
      <c r="D29" s="25"/>
      <c r="E29" s="25"/>
      <c r="F29" s="26"/>
      <c r="G29" s="11" t="s">
        <v>23</v>
      </c>
      <c r="H29" s="11" t="s">
        <v>23</v>
      </c>
      <c r="I29" s="14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>
      <c r="A30" s="1"/>
      <c r="B30" s="24" t="s">
        <v>37</v>
      </c>
      <c r="C30" s="25"/>
      <c r="D30" s="25"/>
      <c r="E30" s="25"/>
      <c r="F30" s="26"/>
      <c r="G30" s="11" t="s">
        <v>23</v>
      </c>
      <c r="H30" s="11" t="s">
        <v>23</v>
      </c>
      <c r="I30" s="14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7" customHeight="1">
      <c r="A31" s="1"/>
      <c r="B31" s="24" t="s">
        <v>38</v>
      </c>
      <c r="C31" s="25"/>
      <c r="D31" s="25"/>
      <c r="E31" s="25"/>
      <c r="F31" s="26"/>
      <c r="G31" s="11" t="s">
        <v>23</v>
      </c>
      <c r="H31" s="11" t="s">
        <v>23</v>
      </c>
      <c r="I31" s="14">
        <v>2</v>
      </c>
      <c r="J31" s="14">
        <v>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1"/>
      <c r="B32" s="24" t="s">
        <v>39</v>
      </c>
      <c r="C32" s="25"/>
      <c r="D32" s="25"/>
      <c r="E32" s="25"/>
      <c r="F32" s="26"/>
      <c r="G32" s="11" t="s">
        <v>23</v>
      </c>
      <c r="H32" s="11" t="s">
        <v>23</v>
      </c>
      <c r="I32" s="14"/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5" customHeight="1">
      <c r="A33" s="1"/>
      <c r="B33" s="24" t="s">
        <v>40</v>
      </c>
      <c r="C33" s="25"/>
      <c r="D33" s="25"/>
      <c r="E33" s="25"/>
      <c r="F33" s="26"/>
      <c r="G33" s="11" t="s">
        <v>23</v>
      </c>
      <c r="H33" s="11" t="s">
        <v>23</v>
      </c>
      <c r="I33" s="14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9" customHeight="1">
      <c r="A34" s="1"/>
      <c r="B34" s="24" t="s">
        <v>41</v>
      </c>
      <c r="C34" s="25"/>
      <c r="D34" s="25"/>
      <c r="E34" s="25"/>
      <c r="F34" s="26"/>
      <c r="G34" s="11" t="s">
        <v>23</v>
      </c>
      <c r="H34" s="11" t="s">
        <v>23</v>
      </c>
      <c r="I34" s="14"/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9" t="s">
        <v>42</v>
      </c>
      <c r="G35" s="15" t="s">
        <v>23</v>
      </c>
      <c r="H35" s="15" t="s">
        <v>23</v>
      </c>
      <c r="I35" s="16">
        <f t="shared" ref="I35:J35" si="1">SUM(I20:I32)</f>
        <v>16</v>
      </c>
      <c r="J35" s="16">
        <f t="shared" si="1"/>
        <v>16</v>
      </c>
      <c r="K35" s="13" t="str">
        <f>IF(J35&gt;M3, " &lt;-EXCEDEU REGIME DE TRABALHO","")</f>
        <v/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1"/>
      <c r="B37" s="27" t="s">
        <v>43</v>
      </c>
      <c r="C37" s="25"/>
      <c r="D37" s="25"/>
      <c r="E37" s="25"/>
      <c r="F37" s="25"/>
      <c r="G37" s="25"/>
      <c r="H37" s="25"/>
      <c r="I37" s="25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0" t="s">
        <v>18</v>
      </c>
      <c r="H38" s="10" t="s">
        <v>19</v>
      </c>
      <c r="I38" s="10" t="s">
        <v>20</v>
      </c>
      <c r="J38" s="10" t="s">
        <v>21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2.5" customHeight="1">
      <c r="A39" s="1"/>
      <c r="B39" s="24" t="s">
        <v>44</v>
      </c>
      <c r="C39" s="25"/>
      <c r="D39" s="25"/>
      <c r="E39" s="25"/>
      <c r="F39" s="26"/>
      <c r="G39" s="11" t="s">
        <v>23</v>
      </c>
      <c r="H39" s="11" t="s">
        <v>23</v>
      </c>
      <c r="I39" s="14"/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2.5" customHeight="1">
      <c r="A40" s="1"/>
      <c r="B40" s="24" t="s">
        <v>45</v>
      </c>
      <c r="C40" s="25"/>
      <c r="D40" s="25"/>
      <c r="E40" s="25"/>
      <c r="F40" s="26"/>
      <c r="G40" s="11" t="s">
        <v>23</v>
      </c>
      <c r="H40" s="11" t="s">
        <v>23</v>
      </c>
      <c r="I40" s="14"/>
      <c r="J40" s="1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1"/>
      <c r="B41" s="24" t="s">
        <v>46</v>
      </c>
      <c r="C41" s="25"/>
      <c r="D41" s="25"/>
      <c r="E41" s="25"/>
      <c r="F41" s="26"/>
      <c r="G41" s="11" t="s">
        <v>23</v>
      </c>
      <c r="H41" s="11" t="s">
        <v>23</v>
      </c>
      <c r="I41" s="14">
        <v>2</v>
      </c>
      <c r="J41" s="14">
        <v>2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1"/>
      <c r="B42" s="24" t="s">
        <v>47</v>
      </c>
      <c r="C42" s="25"/>
      <c r="D42" s="25"/>
      <c r="E42" s="25"/>
      <c r="F42" s="26"/>
      <c r="G42" s="11" t="s">
        <v>23</v>
      </c>
      <c r="H42" s="11" t="s">
        <v>23</v>
      </c>
      <c r="I42" s="14"/>
      <c r="J42" s="1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1"/>
      <c r="B43" s="24" t="s">
        <v>48</v>
      </c>
      <c r="C43" s="25"/>
      <c r="D43" s="25"/>
      <c r="E43" s="25"/>
      <c r="F43" s="26"/>
      <c r="G43" s="11" t="s">
        <v>23</v>
      </c>
      <c r="H43" s="11" t="s">
        <v>23</v>
      </c>
      <c r="I43" s="14"/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1"/>
      <c r="B44" s="24" t="s">
        <v>49</v>
      </c>
      <c r="C44" s="25"/>
      <c r="D44" s="25"/>
      <c r="E44" s="25"/>
      <c r="F44" s="26"/>
      <c r="G44" s="11" t="s">
        <v>23</v>
      </c>
      <c r="H44" s="11" t="s">
        <v>23</v>
      </c>
      <c r="I44" s="14"/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5.5" customHeight="1">
      <c r="A45" s="1"/>
      <c r="B45" s="24" t="s">
        <v>50</v>
      </c>
      <c r="C45" s="25"/>
      <c r="D45" s="25"/>
      <c r="E45" s="25"/>
      <c r="F45" s="26"/>
      <c r="G45" s="11" t="s">
        <v>23</v>
      </c>
      <c r="H45" s="11" t="s">
        <v>23</v>
      </c>
      <c r="I45" s="14"/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4" t="s">
        <v>51</v>
      </c>
      <c r="C46" s="25"/>
      <c r="D46" s="25"/>
      <c r="E46" s="25"/>
      <c r="F46" s="26"/>
      <c r="G46" s="11" t="s">
        <v>23</v>
      </c>
      <c r="H46" s="11" t="s">
        <v>23</v>
      </c>
      <c r="I46" s="14"/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1"/>
      <c r="B47" s="24" t="s">
        <v>52</v>
      </c>
      <c r="C47" s="25"/>
      <c r="D47" s="25"/>
      <c r="E47" s="25"/>
      <c r="F47" s="26"/>
      <c r="G47" s="11" t="s">
        <v>23</v>
      </c>
      <c r="H47" s="11" t="s">
        <v>23</v>
      </c>
      <c r="I47" s="14">
        <v>2</v>
      </c>
      <c r="J47" s="14">
        <v>2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4.75" customHeight="1">
      <c r="A48" s="1"/>
      <c r="B48" s="24" t="s">
        <v>53</v>
      </c>
      <c r="C48" s="25"/>
      <c r="D48" s="25"/>
      <c r="E48" s="25"/>
      <c r="F48" s="26"/>
      <c r="G48" s="11" t="s">
        <v>23</v>
      </c>
      <c r="H48" s="11" t="s">
        <v>23</v>
      </c>
      <c r="I48" s="14"/>
      <c r="J48" s="1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6.25" customHeight="1">
      <c r="A49" s="1"/>
      <c r="B49" s="24" t="s">
        <v>54</v>
      </c>
      <c r="C49" s="25"/>
      <c r="D49" s="25"/>
      <c r="E49" s="25"/>
      <c r="F49" s="26"/>
      <c r="G49" s="11" t="s">
        <v>23</v>
      </c>
      <c r="H49" s="11" t="s">
        <v>23</v>
      </c>
      <c r="I49" s="14"/>
      <c r="J49" s="1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>
      <c r="A50" s="1"/>
      <c r="B50" s="24" t="s">
        <v>55</v>
      </c>
      <c r="C50" s="25"/>
      <c r="D50" s="25"/>
      <c r="E50" s="25"/>
      <c r="F50" s="26"/>
      <c r="G50" s="11" t="s">
        <v>23</v>
      </c>
      <c r="H50" s="11" t="s">
        <v>23</v>
      </c>
      <c r="I50" s="14"/>
      <c r="J50" s="1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7.25" customHeight="1">
      <c r="A51" s="1"/>
      <c r="B51" s="24" t="s">
        <v>56</v>
      </c>
      <c r="C51" s="25"/>
      <c r="D51" s="25"/>
      <c r="E51" s="25"/>
      <c r="F51" s="26"/>
      <c r="G51" s="11" t="s">
        <v>23</v>
      </c>
      <c r="H51" s="11" t="s">
        <v>23</v>
      </c>
      <c r="I51" s="14"/>
      <c r="J51" s="1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8" customHeight="1">
      <c r="A52" s="1"/>
      <c r="B52" s="24" t="s">
        <v>57</v>
      </c>
      <c r="C52" s="25"/>
      <c r="D52" s="25"/>
      <c r="E52" s="25"/>
      <c r="F52" s="26"/>
      <c r="G52" s="11" t="str">
        <f>G48</f>
        <v>-</v>
      </c>
      <c r="H52" s="11" t="s">
        <v>23</v>
      </c>
      <c r="I52" s="14"/>
      <c r="J52" s="1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4" customHeight="1">
      <c r="A53" s="1"/>
      <c r="B53" s="24" t="s">
        <v>58</v>
      </c>
      <c r="C53" s="25"/>
      <c r="D53" s="25"/>
      <c r="E53" s="25"/>
      <c r="F53" s="26"/>
      <c r="G53" s="11" t="s">
        <v>23</v>
      </c>
      <c r="H53" s="11" t="s">
        <v>23</v>
      </c>
      <c r="I53" s="14"/>
      <c r="J53" s="1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4" t="s">
        <v>59</v>
      </c>
      <c r="C54" s="25"/>
      <c r="D54" s="25"/>
      <c r="E54" s="25"/>
      <c r="F54" s="26"/>
      <c r="G54" s="11" t="s">
        <v>23</v>
      </c>
      <c r="H54" s="11" t="s">
        <v>23</v>
      </c>
      <c r="I54" s="14"/>
      <c r="J54" s="1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2.5" customHeight="1">
      <c r="A55" s="1"/>
      <c r="B55" s="24" t="s">
        <v>60</v>
      </c>
      <c r="C55" s="25"/>
      <c r="D55" s="25"/>
      <c r="E55" s="25"/>
      <c r="F55" s="26"/>
      <c r="G55" s="11" t="s">
        <v>23</v>
      </c>
      <c r="H55" s="11" t="s">
        <v>23</v>
      </c>
      <c r="I55" s="14"/>
      <c r="J55" s="1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2.5" customHeight="1">
      <c r="A56" s="1"/>
      <c r="B56" s="24" t="s">
        <v>61</v>
      </c>
      <c r="C56" s="25"/>
      <c r="D56" s="25"/>
      <c r="E56" s="25"/>
      <c r="F56" s="26"/>
      <c r="G56" s="11" t="s">
        <v>23</v>
      </c>
      <c r="H56" s="11" t="s">
        <v>23</v>
      </c>
      <c r="I56" s="14">
        <v>2</v>
      </c>
      <c r="J56" s="14">
        <v>2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>
      <c r="A57" s="1"/>
      <c r="B57" s="24" t="s">
        <v>62</v>
      </c>
      <c r="C57" s="25"/>
      <c r="D57" s="25"/>
      <c r="E57" s="25"/>
      <c r="F57" s="26"/>
      <c r="G57" s="11" t="s">
        <v>23</v>
      </c>
      <c r="H57" s="11" t="s">
        <v>23</v>
      </c>
      <c r="I57" s="14"/>
      <c r="J57" s="1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>
      <c r="A58" s="1"/>
      <c r="B58" s="24" t="s">
        <v>63</v>
      </c>
      <c r="C58" s="25"/>
      <c r="D58" s="25"/>
      <c r="E58" s="25"/>
      <c r="F58" s="26"/>
      <c r="G58" s="11" t="s">
        <v>23</v>
      </c>
      <c r="H58" s="11" t="s">
        <v>23</v>
      </c>
      <c r="I58" s="14"/>
      <c r="J58" s="1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>
      <c r="A59" s="1"/>
      <c r="B59" s="24" t="s">
        <v>64</v>
      </c>
      <c r="C59" s="25"/>
      <c r="D59" s="25"/>
      <c r="E59" s="25"/>
      <c r="F59" s="26"/>
      <c r="G59" s="11" t="s">
        <v>23</v>
      </c>
      <c r="H59" s="11" t="s">
        <v>23</v>
      </c>
      <c r="I59" s="14"/>
      <c r="J59" s="1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4.75" customHeight="1">
      <c r="A60" s="1"/>
      <c r="B60" s="24" t="s">
        <v>65</v>
      </c>
      <c r="C60" s="25"/>
      <c r="D60" s="25"/>
      <c r="E60" s="25"/>
      <c r="F60" s="26"/>
      <c r="G60" s="11" t="s">
        <v>23</v>
      </c>
      <c r="H60" s="11" t="s">
        <v>23</v>
      </c>
      <c r="I60" s="14"/>
      <c r="J60" s="1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7" customHeight="1">
      <c r="A61" s="1"/>
      <c r="B61" s="24" t="s">
        <v>66</v>
      </c>
      <c r="C61" s="25"/>
      <c r="D61" s="25"/>
      <c r="E61" s="25"/>
      <c r="F61" s="26"/>
      <c r="G61" s="11" t="s">
        <v>23</v>
      </c>
      <c r="H61" s="11" t="s">
        <v>23</v>
      </c>
      <c r="I61" s="14"/>
      <c r="J61" s="1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37.5" customHeight="1">
      <c r="A62" s="1"/>
      <c r="B62" s="24" t="s">
        <v>67</v>
      </c>
      <c r="C62" s="25"/>
      <c r="D62" s="25"/>
      <c r="E62" s="25"/>
      <c r="F62" s="26"/>
      <c r="G62" s="11" t="s">
        <v>23</v>
      </c>
      <c r="H62" s="11" t="s">
        <v>23</v>
      </c>
      <c r="I62" s="14"/>
      <c r="J62" s="1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9.5" customHeight="1">
      <c r="A63" s="1"/>
      <c r="B63" s="24" t="s">
        <v>68</v>
      </c>
      <c r="C63" s="25"/>
      <c r="D63" s="25"/>
      <c r="E63" s="25"/>
      <c r="F63" s="26"/>
      <c r="G63" s="11" t="s">
        <v>23</v>
      </c>
      <c r="H63" s="11" t="s">
        <v>23</v>
      </c>
      <c r="I63" s="14"/>
      <c r="J63" s="1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2.5" customHeight="1">
      <c r="A64" s="1"/>
      <c r="B64" s="24" t="s">
        <v>69</v>
      </c>
      <c r="C64" s="25"/>
      <c r="D64" s="25"/>
      <c r="E64" s="25"/>
      <c r="F64" s="26"/>
      <c r="G64" s="11" t="s">
        <v>23</v>
      </c>
      <c r="H64" s="11" t="s">
        <v>23</v>
      </c>
      <c r="I64" s="14"/>
      <c r="J64" s="1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2.5" customHeight="1">
      <c r="A65" s="1"/>
      <c r="B65" s="24" t="s">
        <v>70</v>
      </c>
      <c r="C65" s="25"/>
      <c r="D65" s="25"/>
      <c r="E65" s="25"/>
      <c r="F65" s="26"/>
      <c r="G65" s="11" t="s">
        <v>23</v>
      </c>
      <c r="H65" s="11" t="s">
        <v>23</v>
      </c>
      <c r="I65" s="14"/>
      <c r="J65" s="1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>
      <c r="A66" s="1"/>
      <c r="B66" s="24" t="s">
        <v>71</v>
      </c>
      <c r="C66" s="25"/>
      <c r="D66" s="25"/>
      <c r="E66" s="25"/>
      <c r="F66" s="26"/>
      <c r="G66" s="11" t="s">
        <v>23</v>
      </c>
      <c r="H66" s="11" t="s">
        <v>23</v>
      </c>
      <c r="I66" s="14"/>
      <c r="J66" s="1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9" t="s">
        <v>72</v>
      </c>
      <c r="G67" s="17">
        <v>20</v>
      </c>
      <c r="H67" s="17" t="s">
        <v>23</v>
      </c>
      <c r="I67" s="16">
        <f t="shared" ref="I67:J67" si="2">SUM(I39:I66)</f>
        <v>6</v>
      </c>
      <c r="J67" s="16">
        <f t="shared" si="2"/>
        <v>6</v>
      </c>
      <c r="K67" s="13" t="str">
        <f>IF(J67&gt;G67, " &lt;-C.H. PLANEJADA ACIMA DO MÁXIMO","")</f>
        <v/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>
      <c r="A69" s="1"/>
      <c r="B69" s="27" t="s">
        <v>73</v>
      </c>
      <c r="C69" s="25"/>
      <c r="D69" s="25"/>
      <c r="E69" s="25"/>
      <c r="F69" s="25"/>
      <c r="G69" s="25"/>
      <c r="H69" s="25"/>
      <c r="I69" s="25"/>
      <c r="J69" s="2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>
      <c r="A70" s="1"/>
      <c r="B70" s="29"/>
      <c r="C70" s="30"/>
      <c r="D70" s="30"/>
      <c r="E70" s="30"/>
      <c r="F70" s="30"/>
      <c r="G70" s="10" t="s">
        <v>18</v>
      </c>
      <c r="H70" s="10" t="s">
        <v>19</v>
      </c>
      <c r="I70" s="10" t="s">
        <v>20</v>
      </c>
      <c r="J70" s="10" t="s">
        <v>21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4" customHeight="1">
      <c r="A71" s="1"/>
      <c r="B71" s="24" t="s">
        <v>74</v>
      </c>
      <c r="C71" s="25"/>
      <c r="D71" s="25"/>
      <c r="E71" s="25"/>
      <c r="F71" s="26"/>
      <c r="G71" s="11" t="s">
        <v>23</v>
      </c>
      <c r="H71" s="11" t="s">
        <v>23</v>
      </c>
      <c r="I71" s="14">
        <v>2</v>
      </c>
      <c r="J71" s="14">
        <v>2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2.5" customHeight="1">
      <c r="A72" s="1"/>
      <c r="B72" s="24" t="s">
        <v>75</v>
      </c>
      <c r="C72" s="25"/>
      <c r="D72" s="25"/>
      <c r="E72" s="25"/>
      <c r="F72" s="26"/>
      <c r="G72" s="11" t="s">
        <v>23</v>
      </c>
      <c r="H72" s="11" t="s">
        <v>23</v>
      </c>
      <c r="I72" s="14"/>
      <c r="J72" s="1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 customHeight="1">
      <c r="A73" s="1"/>
      <c r="B73" s="24" t="s">
        <v>76</v>
      </c>
      <c r="C73" s="25"/>
      <c r="D73" s="25"/>
      <c r="E73" s="25"/>
      <c r="F73" s="26"/>
      <c r="G73" s="11" t="s">
        <v>23</v>
      </c>
      <c r="H73" s="11" t="s">
        <v>23</v>
      </c>
      <c r="I73" s="14"/>
      <c r="J73" s="1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4" t="s">
        <v>77</v>
      </c>
      <c r="C74" s="25"/>
      <c r="D74" s="25"/>
      <c r="E74" s="25"/>
      <c r="F74" s="26"/>
      <c r="G74" s="11" t="s">
        <v>23</v>
      </c>
      <c r="H74" s="11" t="s">
        <v>23</v>
      </c>
      <c r="I74" s="14"/>
      <c r="J74" s="1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7" customHeight="1">
      <c r="A75" s="1"/>
      <c r="B75" s="24" t="s">
        <v>78</v>
      </c>
      <c r="C75" s="25"/>
      <c r="D75" s="25"/>
      <c r="E75" s="25"/>
      <c r="F75" s="26"/>
      <c r="G75" s="11" t="s">
        <v>23</v>
      </c>
      <c r="H75" s="11" t="s">
        <v>23</v>
      </c>
      <c r="I75" s="14"/>
      <c r="J75" s="1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7.5" customHeight="1">
      <c r="A76" s="1"/>
      <c r="B76" s="24" t="s">
        <v>79</v>
      </c>
      <c r="C76" s="25"/>
      <c r="D76" s="25"/>
      <c r="E76" s="25"/>
      <c r="F76" s="26"/>
      <c r="G76" s="11" t="s">
        <v>23</v>
      </c>
      <c r="H76" s="11" t="s">
        <v>23</v>
      </c>
      <c r="I76" s="14">
        <v>2</v>
      </c>
      <c r="J76" s="14">
        <v>2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39" customHeight="1">
      <c r="A77" s="1"/>
      <c r="B77" s="24" t="s">
        <v>80</v>
      </c>
      <c r="C77" s="25"/>
      <c r="D77" s="25"/>
      <c r="E77" s="25"/>
      <c r="F77" s="26"/>
      <c r="G77" s="11" t="s">
        <v>23</v>
      </c>
      <c r="H77" s="11" t="s">
        <v>23</v>
      </c>
      <c r="I77" s="14"/>
      <c r="J77" s="1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5.5" customHeight="1">
      <c r="A78" s="1"/>
      <c r="B78" s="24" t="s">
        <v>81</v>
      </c>
      <c r="C78" s="25"/>
      <c r="D78" s="25"/>
      <c r="E78" s="25"/>
      <c r="F78" s="26"/>
      <c r="G78" s="11" t="s">
        <v>23</v>
      </c>
      <c r="H78" s="11" t="s">
        <v>23</v>
      </c>
      <c r="I78" s="14"/>
      <c r="J78" s="1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4.25" customHeight="1">
      <c r="A79" s="1"/>
      <c r="B79" s="24" t="s">
        <v>82</v>
      </c>
      <c r="C79" s="25"/>
      <c r="D79" s="25"/>
      <c r="E79" s="25"/>
      <c r="F79" s="26"/>
      <c r="G79" s="11" t="s">
        <v>23</v>
      </c>
      <c r="H79" s="11" t="s">
        <v>23</v>
      </c>
      <c r="I79" s="14"/>
      <c r="J79" s="1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39.75" customHeight="1">
      <c r="A80" s="1"/>
      <c r="B80" s="24" t="s">
        <v>83</v>
      </c>
      <c r="C80" s="25"/>
      <c r="D80" s="25"/>
      <c r="E80" s="25"/>
      <c r="F80" s="26"/>
      <c r="G80" s="11" t="s">
        <v>23</v>
      </c>
      <c r="H80" s="11" t="s">
        <v>23</v>
      </c>
      <c r="I80" s="14"/>
      <c r="J80" s="1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2" customHeight="1">
      <c r="A81" s="1"/>
      <c r="B81" s="24" t="s">
        <v>84</v>
      </c>
      <c r="C81" s="25"/>
      <c r="D81" s="25"/>
      <c r="E81" s="25"/>
      <c r="F81" s="26"/>
      <c r="G81" s="11" t="s">
        <v>23</v>
      </c>
      <c r="H81" s="11" t="s">
        <v>23</v>
      </c>
      <c r="I81" s="14"/>
      <c r="J81" s="14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 customHeight="1">
      <c r="A82" s="1"/>
      <c r="B82" s="24" t="s">
        <v>85</v>
      </c>
      <c r="C82" s="25"/>
      <c r="D82" s="25"/>
      <c r="E82" s="25"/>
      <c r="F82" s="26"/>
      <c r="G82" s="11" t="s">
        <v>23</v>
      </c>
      <c r="H82" s="11" t="s">
        <v>23</v>
      </c>
      <c r="I82" s="14"/>
      <c r="J82" s="1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>
      <c r="A83" s="1"/>
      <c r="B83" s="24" t="s">
        <v>86</v>
      </c>
      <c r="C83" s="25"/>
      <c r="D83" s="25"/>
      <c r="E83" s="25"/>
      <c r="F83" s="26"/>
      <c r="G83" s="11" t="s">
        <v>23</v>
      </c>
      <c r="H83" s="11" t="s">
        <v>23</v>
      </c>
      <c r="I83" s="14"/>
      <c r="J83" s="1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customHeight="1">
      <c r="A84" s="1"/>
      <c r="B84" s="24" t="s">
        <v>87</v>
      </c>
      <c r="C84" s="25"/>
      <c r="D84" s="25"/>
      <c r="E84" s="25"/>
      <c r="F84" s="26"/>
      <c r="G84" s="11" t="s">
        <v>23</v>
      </c>
      <c r="H84" s="11" t="s">
        <v>23</v>
      </c>
      <c r="I84" s="14"/>
      <c r="J84" s="1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7" customHeight="1">
      <c r="A85" s="1"/>
      <c r="B85" s="24" t="s">
        <v>88</v>
      </c>
      <c r="C85" s="25"/>
      <c r="D85" s="25"/>
      <c r="E85" s="25"/>
      <c r="F85" s="26"/>
      <c r="G85" s="11" t="s">
        <v>23</v>
      </c>
      <c r="H85" s="11" t="s">
        <v>23</v>
      </c>
      <c r="I85" s="14"/>
      <c r="J85" s="1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4" t="s">
        <v>89</v>
      </c>
      <c r="C86" s="25"/>
      <c r="D86" s="25"/>
      <c r="E86" s="25"/>
      <c r="F86" s="26"/>
      <c r="G86" s="11" t="s">
        <v>23</v>
      </c>
      <c r="H86" s="11" t="s">
        <v>23</v>
      </c>
      <c r="I86" s="14"/>
      <c r="J86" s="1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.75" customHeight="1">
      <c r="A87" s="1"/>
      <c r="B87" s="24" t="s">
        <v>90</v>
      </c>
      <c r="C87" s="25"/>
      <c r="D87" s="25"/>
      <c r="E87" s="25"/>
      <c r="F87" s="26"/>
      <c r="G87" s="11" t="s">
        <v>23</v>
      </c>
      <c r="H87" s="11" t="s">
        <v>23</v>
      </c>
      <c r="I87" s="14"/>
      <c r="J87" s="1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>
      <c r="A88" s="1"/>
      <c r="B88" s="31" t="s">
        <v>91</v>
      </c>
      <c r="C88" s="30"/>
      <c r="D88" s="30"/>
      <c r="E88" s="30"/>
      <c r="F88" s="30"/>
      <c r="G88" s="17">
        <v>20</v>
      </c>
      <c r="H88" s="17" t="s">
        <v>23</v>
      </c>
      <c r="I88" s="16">
        <f t="shared" ref="I88:J88" si="3">SUM(I71:I87)</f>
        <v>4</v>
      </c>
      <c r="J88" s="16">
        <f t="shared" si="3"/>
        <v>4</v>
      </c>
      <c r="K88" s="13" t="str">
        <f>IF(J88&gt;G88, " &lt;-EXCEDEU C.H. MÁXIMA","")</f>
        <v/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>
      <c r="A89" s="1"/>
      <c r="B89" s="29"/>
      <c r="C89" s="30"/>
      <c r="D89" s="30"/>
      <c r="E89" s="30"/>
      <c r="F89" s="3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>
      <c r="A90" s="1"/>
      <c r="B90" s="32" t="s">
        <v>92</v>
      </c>
      <c r="C90" s="33"/>
      <c r="D90" s="33"/>
      <c r="E90" s="33"/>
      <c r="F90" s="33"/>
      <c r="G90" s="33"/>
      <c r="H90" s="33"/>
      <c r="I90" s="33"/>
      <c r="J90" s="3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>
      <c r="A91" s="1"/>
      <c r="B91" s="29"/>
      <c r="C91" s="30"/>
      <c r="D91" s="30"/>
      <c r="E91" s="30"/>
      <c r="F91" s="30"/>
      <c r="G91" s="10" t="s">
        <v>18</v>
      </c>
      <c r="H91" s="10" t="s">
        <v>19</v>
      </c>
      <c r="I91" s="10" t="s">
        <v>20</v>
      </c>
      <c r="J91" s="10" t="s">
        <v>21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5.5" customHeight="1">
      <c r="A92" s="1"/>
      <c r="B92" s="24" t="s">
        <v>93</v>
      </c>
      <c r="C92" s="25"/>
      <c r="D92" s="25"/>
      <c r="E92" s="25"/>
      <c r="F92" s="26"/>
      <c r="G92" s="11" t="s">
        <v>23</v>
      </c>
      <c r="H92" s="11" t="s">
        <v>23</v>
      </c>
      <c r="I92" s="14"/>
      <c r="J92" s="1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7" customHeight="1">
      <c r="A93" s="1"/>
      <c r="B93" s="24" t="s">
        <v>94</v>
      </c>
      <c r="C93" s="25"/>
      <c r="D93" s="25"/>
      <c r="E93" s="25"/>
      <c r="F93" s="26"/>
      <c r="G93" s="11" t="s">
        <v>23</v>
      </c>
      <c r="H93" s="11" t="s">
        <v>23</v>
      </c>
      <c r="I93" s="14"/>
      <c r="J93" s="1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>
      <c r="A94" s="1"/>
      <c r="B94" s="24" t="s">
        <v>95</v>
      </c>
      <c r="C94" s="25"/>
      <c r="D94" s="25"/>
      <c r="E94" s="25"/>
      <c r="F94" s="26"/>
      <c r="G94" s="11" t="s">
        <v>23</v>
      </c>
      <c r="H94" s="11" t="s">
        <v>23</v>
      </c>
      <c r="I94" s="14">
        <v>2</v>
      </c>
      <c r="J94" s="14">
        <v>2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>
      <c r="A95" s="1"/>
      <c r="B95" s="24" t="s">
        <v>96</v>
      </c>
      <c r="C95" s="25"/>
      <c r="D95" s="25"/>
      <c r="E95" s="25"/>
      <c r="F95" s="26"/>
      <c r="G95" s="11" t="s">
        <v>23</v>
      </c>
      <c r="H95" s="11" t="s">
        <v>23</v>
      </c>
      <c r="I95" s="14"/>
      <c r="J95" s="1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5.5" customHeight="1">
      <c r="A96" s="1"/>
      <c r="B96" s="24" t="s">
        <v>97</v>
      </c>
      <c r="C96" s="25"/>
      <c r="D96" s="25"/>
      <c r="E96" s="25"/>
      <c r="F96" s="26"/>
      <c r="G96" s="11" t="s">
        <v>23</v>
      </c>
      <c r="H96" s="11" t="s">
        <v>23</v>
      </c>
      <c r="I96" s="14"/>
      <c r="J96" s="1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7" customHeight="1">
      <c r="A97" s="1"/>
      <c r="B97" s="24" t="s">
        <v>98</v>
      </c>
      <c r="C97" s="25"/>
      <c r="D97" s="25"/>
      <c r="E97" s="25"/>
      <c r="F97" s="26"/>
      <c r="G97" s="11" t="s">
        <v>23</v>
      </c>
      <c r="H97" s="11" t="s">
        <v>23</v>
      </c>
      <c r="I97" s="14"/>
      <c r="J97" s="1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>
      <c r="A98" s="1"/>
      <c r="B98" s="24" t="s">
        <v>99</v>
      </c>
      <c r="C98" s="25"/>
      <c r="D98" s="25"/>
      <c r="E98" s="25"/>
      <c r="F98" s="26"/>
      <c r="G98" s="11" t="s">
        <v>23</v>
      </c>
      <c r="H98" s="11" t="s">
        <v>23</v>
      </c>
      <c r="I98" s="14"/>
      <c r="J98" s="1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 customHeight="1">
      <c r="A99" s="1"/>
      <c r="B99" s="24" t="s">
        <v>100</v>
      </c>
      <c r="C99" s="25"/>
      <c r="D99" s="25"/>
      <c r="E99" s="25"/>
      <c r="F99" s="26"/>
      <c r="G99" s="11" t="s">
        <v>23</v>
      </c>
      <c r="H99" s="11" t="s">
        <v>23</v>
      </c>
      <c r="I99" s="14"/>
      <c r="J99" s="1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7" customHeight="1">
      <c r="A100" s="1"/>
      <c r="B100" s="24" t="s">
        <v>101</v>
      </c>
      <c r="C100" s="25"/>
      <c r="D100" s="25"/>
      <c r="E100" s="25"/>
      <c r="F100" s="26"/>
      <c r="G100" s="11" t="s">
        <v>23</v>
      </c>
      <c r="H100" s="11" t="s">
        <v>23</v>
      </c>
      <c r="I100" s="14"/>
      <c r="J100" s="1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>
      <c r="A101" s="1"/>
      <c r="B101" s="24" t="s">
        <v>102</v>
      </c>
      <c r="C101" s="25"/>
      <c r="D101" s="25"/>
      <c r="E101" s="25"/>
      <c r="F101" s="26"/>
      <c r="G101" s="11" t="s">
        <v>23</v>
      </c>
      <c r="H101" s="11" t="s">
        <v>23</v>
      </c>
      <c r="I101" s="14"/>
      <c r="J101" s="1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>
      <c r="A102" s="1"/>
      <c r="B102" s="31" t="s">
        <v>103</v>
      </c>
      <c r="C102" s="30"/>
      <c r="D102" s="30"/>
      <c r="E102" s="30"/>
      <c r="F102" s="30"/>
      <c r="G102" s="17" t="s">
        <v>23</v>
      </c>
      <c r="H102" s="17" t="s">
        <v>23</v>
      </c>
      <c r="I102" s="18">
        <f t="shared" ref="I102:J102" si="4">SUM(I92:I101)</f>
        <v>2</v>
      </c>
      <c r="J102" s="18">
        <f t="shared" si="4"/>
        <v>2</v>
      </c>
      <c r="K102" s="13" t="str">
        <f>IF(J102&gt;G102, " &lt;-EXCEDEU C.H. MÁXIMA","")</f>
        <v/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I104" s="9" t="s">
        <v>104</v>
      </c>
      <c r="J104" s="19">
        <f>IF(J16 &lt;&gt; "", J102+J88+J67+J35+J16,)</f>
        <v>40</v>
      </c>
      <c r="K104" s="13" t="str">
        <f>IF(J104&lt;&gt;M3, " &lt;-C.H. TOTAL DIFERENTE DO REGIME DE TRABALHO","")</f>
        <v/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>
      <c r="A106" s="1"/>
      <c r="B106" s="20" t="s">
        <v>105</v>
      </c>
      <c r="C106" s="1"/>
      <c r="D106" s="21"/>
      <c r="E106" s="21"/>
      <c r="F106" s="22"/>
      <c r="G106" s="21"/>
      <c r="H106" s="21"/>
      <c r="I106" s="2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>
      <c r="A107" s="1"/>
      <c r="B107" s="21"/>
      <c r="C107" s="20"/>
      <c r="D107" s="21"/>
      <c r="E107" s="21"/>
      <c r="F107" s="22"/>
      <c r="G107" s="21"/>
      <c r="H107" s="21"/>
      <c r="I107" s="2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 customHeight="1">
      <c r="A108" s="1"/>
      <c r="B108" s="1" t="s">
        <v>106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>
      <c r="A110" s="1"/>
      <c r="B110" s="23" t="s">
        <v>107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95">
    <mergeCell ref="B52:F52"/>
    <mergeCell ref="B53:F53"/>
    <mergeCell ref="B54:F54"/>
    <mergeCell ref="B47:F47"/>
    <mergeCell ref="B48:F48"/>
    <mergeCell ref="B49:F49"/>
    <mergeCell ref="B50:F50"/>
    <mergeCell ref="B51:F51"/>
    <mergeCell ref="B42:F42"/>
    <mergeCell ref="B43:F43"/>
    <mergeCell ref="B44:F44"/>
    <mergeCell ref="B45:F45"/>
    <mergeCell ref="B46:F46"/>
    <mergeCell ref="B34:F34"/>
    <mergeCell ref="B37:J37"/>
    <mergeCell ref="B39:F39"/>
    <mergeCell ref="B40:F40"/>
    <mergeCell ref="B41:F41"/>
    <mergeCell ref="B29:F29"/>
    <mergeCell ref="B30:F30"/>
    <mergeCell ref="B31:F31"/>
    <mergeCell ref="B32:F32"/>
    <mergeCell ref="B33:F33"/>
    <mergeCell ref="B24:F24"/>
    <mergeCell ref="B25:F25"/>
    <mergeCell ref="B26:F26"/>
    <mergeCell ref="B27:F27"/>
    <mergeCell ref="B28:F28"/>
    <mergeCell ref="B18:J18"/>
    <mergeCell ref="B20:F20"/>
    <mergeCell ref="B21:F21"/>
    <mergeCell ref="B22:F22"/>
    <mergeCell ref="B23:F23"/>
    <mergeCell ref="C10:E10"/>
    <mergeCell ref="G10:J10"/>
    <mergeCell ref="B12:J12"/>
    <mergeCell ref="B14:F14"/>
    <mergeCell ref="B15:F15"/>
    <mergeCell ref="C6:J6"/>
    <mergeCell ref="C7:J7"/>
    <mergeCell ref="C8:D8"/>
    <mergeCell ref="F8:J8"/>
    <mergeCell ref="C9:E9"/>
    <mergeCell ref="G9:J9"/>
    <mergeCell ref="B1:J1"/>
    <mergeCell ref="C2:J2"/>
    <mergeCell ref="C3:J3"/>
    <mergeCell ref="C4:J4"/>
    <mergeCell ref="C5:J5"/>
    <mergeCell ref="B99:F99"/>
    <mergeCell ref="B100:F100"/>
    <mergeCell ref="B101:F101"/>
    <mergeCell ref="B102:F102"/>
    <mergeCell ref="B92:F92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J90"/>
    <mergeCell ref="B91:F91"/>
    <mergeCell ref="B82:F82"/>
    <mergeCell ref="B83:F83"/>
    <mergeCell ref="B84:F84"/>
    <mergeCell ref="B85:F85"/>
    <mergeCell ref="B86:F86"/>
    <mergeCell ref="B77:F77"/>
    <mergeCell ref="B78:F78"/>
    <mergeCell ref="B79:F79"/>
    <mergeCell ref="B80:F80"/>
    <mergeCell ref="B81:F81"/>
    <mergeCell ref="B72:F72"/>
    <mergeCell ref="B73:F73"/>
    <mergeCell ref="B74:F74"/>
    <mergeCell ref="B75:F75"/>
    <mergeCell ref="B76:F76"/>
    <mergeCell ref="B65:F65"/>
    <mergeCell ref="B66:F66"/>
    <mergeCell ref="B69:J69"/>
    <mergeCell ref="B70:F70"/>
    <mergeCell ref="B71:F71"/>
    <mergeCell ref="B60:F60"/>
    <mergeCell ref="B61:F61"/>
    <mergeCell ref="B62:F62"/>
    <mergeCell ref="B63:F63"/>
    <mergeCell ref="B64:F64"/>
    <mergeCell ref="B55:F55"/>
    <mergeCell ref="B56:F56"/>
    <mergeCell ref="B57:F57"/>
    <mergeCell ref="B58:F58"/>
    <mergeCell ref="B59:F59"/>
  </mergeCells>
  <conditionalFormatting sqref="I67:J67 I88:J88 I102:J102 I35:J35">
    <cfRule type="cellIs" dxfId="13" priority="1" operator="greaterThan">
      <formula>$M$3</formula>
    </cfRule>
  </conditionalFormatting>
  <conditionalFormatting sqref="I102:J102">
    <cfRule type="cellIs" dxfId="12" priority="2" operator="greaterThan">
      <formula>$G$102</formula>
    </cfRule>
  </conditionalFormatting>
  <conditionalFormatting sqref="I67:J67">
    <cfRule type="cellIs" dxfId="11" priority="3" operator="greaterThan">
      <formula>$G$67</formula>
    </cfRule>
  </conditionalFormatting>
  <conditionalFormatting sqref="I88:J88">
    <cfRule type="cellIs" dxfId="10" priority="4" operator="greaterThan">
      <formula>$G$88</formula>
    </cfRule>
  </conditionalFormatting>
  <conditionalFormatting sqref="C2:J7">
    <cfRule type="cellIs" dxfId="9" priority="5" operator="equal">
      <formula>$M$2</formula>
    </cfRule>
  </conditionalFormatting>
  <conditionalFormatting sqref="C8:C9">
    <cfRule type="cellIs" dxfId="8" priority="6" operator="equal">
      <formula>$J$3</formula>
    </cfRule>
  </conditionalFormatting>
  <conditionalFormatting sqref="J104">
    <cfRule type="cellIs" dxfId="7" priority="7" operator="notEqual">
      <formula>$M$3</formula>
    </cfRule>
  </conditionalFormatting>
  <conditionalFormatting sqref="C10 I14:J14">
    <cfRule type="cellIs" dxfId="6" priority="8" operator="equal">
      <formula>""</formula>
    </cfRule>
  </conditionalFormatting>
  <conditionalFormatting sqref="I16:J16">
    <cfRule type="cellIs" dxfId="5" priority="9" operator="lessThan">
      <formula>$H$16</formula>
    </cfRule>
  </conditionalFormatting>
  <conditionalFormatting sqref="I16:J16">
    <cfRule type="cellIs" dxfId="4" priority="10" operator="greaterThan">
      <formula>$G$16</formula>
    </cfRule>
  </conditionalFormatting>
  <conditionalFormatting sqref="G16">
    <cfRule type="cellIs" dxfId="3" priority="11" operator="equal">
      <formula>"Regime?"</formula>
    </cfRule>
  </conditionalFormatting>
  <conditionalFormatting sqref="I20:J21">
    <cfRule type="cellIs" dxfId="2" priority="12" operator="greaterThan">
      <formula>$G$20</formula>
    </cfRule>
  </conditionalFormatting>
  <conditionalFormatting sqref="G20:G21">
    <cfRule type="cellIs" dxfId="1" priority="13" operator="equal">
      <formula>"Aulas?"</formula>
    </cfRule>
  </conditionalFormatting>
  <conditionalFormatting sqref="I14:J14">
    <cfRule type="cellIs" dxfId="0" priority="14" operator="lessThan">
      <formula>$H$14</formula>
    </cfRule>
  </conditionalFormatting>
  <dataValidations count="3">
    <dataValidation type="list" allowBlank="1" showErrorMessage="1" sqref="C8">
      <formula1>"Efetivo,Substituto"</formula1>
    </dataValidation>
    <dataValidation type="list" allowBlank="1" showErrorMessage="1" sqref="C10">
      <formula1>"Não,Sim (Art. 9º),Sim (Art. 10)"</formula1>
    </dataValidation>
    <dataValidation type="list" allowBlank="1" showErrorMessage="1" sqref="C9">
      <formula1>"40h com DE,40h sem DE,20h"</formula1>
    </dataValidation>
  </dataValidations>
  <pageMargins left="0.52222222222222203" right="0.37291666666666701" top="0.55763888888888902" bottom="0.51944444444444404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Medeiros</dc:creator>
  <cp:lastModifiedBy>UFRPE</cp:lastModifiedBy>
  <dcterms:created xsi:type="dcterms:W3CDTF">2020-12-21T18:30:56Z</dcterms:created>
  <dcterms:modified xsi:type="dcterms:W3CDTF">2021-01-26T18:28:14Z</dcterms:modified>
</cp:coreProperties>
</file>